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ICOMP\Arquivos 2021\Pregões 2021\2021_PE_004_Pecas_automotivas\2021_PE_004_SRP_edital-e-anexos_pecas\"/>
    </mc:Choice>
  </mc:AlternateContent>
  <bookViews>
    <workbookView xWindow="0" yWindow="0" windowWidth="28800" windowHeight="12330"/>
  </bookViews>
  <sheets>
    <sheet name="Proposta" sheetId="2" r:id="rId1"/>
  </sheets>
  <definedNames>
    <definedName name="_xlnm._FilterDatabase" localSheetId="0" hidden="1">Proposta!$A$3:$F$40</definedName>
    <definedName name="_xlnm.Print_Area" localSheetId="0">Proposta!$A$1:$F$40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2" l="1"/>
  <c r="E22" i="2" l="1"/>
  <c r="D22" i="2" s="1"/>
  <c r="G22" i="2" s="1"/>
  <c r="H22" i="2" s="1"/>
  <c r="E12" i="2" l="1"/>
  <c r="D12" i="2" s="1"/>
  <c r="G12" i="2" s="1"/>
  <c r="H12" i="2" s="1"/>
  <c r="E19" i="2"/>
  <c r="D19" i="2" s="1"/>
  <c r="G19" i="2" s="1"/>
  <c r="H19" i="2" s="1"/>
  <c r="E10" i="2"/>
  <c r="D10" i="2" s="1"/>
  <c r="G10" i="2" s="1"/>
  <c r="H10" i="2" s="1"/>
  <c r="E16" i="2"/>
  <c r="D16" i="2" s="1"/>
  <c r="G16" i="2" s="1"/>
  <c r="H16" i="2" s="1"/>
  <c r="E14" i="2"/>
  <c r="D14" i="2" s="1"/>
  <c r="G14" i="2" s="1"/>
  <c r="H14" i="2" s="1"/>
  <c r="E23" i="2"/>
  <c r="D23" i="2" s="1"/>
  <c r="G23" i="2" s="1"/>
  <c r="H23" i="2" s="1"/>
  <c r="E20" i="2"/>
  <c r="D20" i="2" s="1"/>
  <c r="G20" i="2" s="1"/>
  <c r="H20" i="2" s="1"/>
  <c r="E5" i="2"/>
  <c r="E11" i="2"/>
  <c r="D11" i="2" s="1"/>
  <c r="G11" i="2" s="1"/>
  <c r="H11" i="2" s="1"/>
  <c r="E6" i="2"/>
  <c r="D6" i="2" s="1"/>
  <c r="G6" i="2" s="1"/>
  <c r="H6" i="2" s="1"/>
  <c r="E17" i="2"/>
  <c r="D17" i="2" s="1"/>
  <c r="G17" i="2" s="1"/>
  <c r="H17" i="2" s="1"/>
  <c r="E18" i="2"/>
  <c r="D18" i="2" s="1"/>
  <c r="G18" i="2" s="1"/>
  <c r="H18" i="2" s="1"/>
  <c r="E9" i="2"/>
  <c r="E21" i="2"/>
  <c r="D21" i="2" s="1"/>
  <c r="G21" i="2" s="1"/>
  <c r="H21" i="2" s="1"/>
  <c r="E8" i="2"/>
  <c r="D8" i="2" s="1"/>
  <c r="G8" i="2" s="1"/>
  <c r="H8" i="2" s="1"/>
  <c r="E7" i="2"/>
  <c r="D7" i="2" s="1"/>
  <c r="G7" i="2" s="1"/>
  <c r="H7" i="2" s="1"/>
  <c r="E13" i="2"/>
  <c r="E15" i="2"/>
  <c r="D15" i="2" s="1"/>
  <c r="G15" i="2" s="1"/>
  <c r="H15" i="2" s="1"/>
  <c r="D9" i="2"/>
  <c r="G9" i="2" s="1"/>
  <c r="H9" i="2" s="1"/>
  <c r="D5" i="2" l="1"/>
  <c r="D13" i="2"/>
  <c r="G13" i="2" s="1"/>
  <c r="H13" i="2" s="1"/>
  <c r="G5" i="2" l="1"/>
  <c r="H5" i="2" l="1"/>
  <c r="H24" i="2" s="1"/>
  <c r="I24" i="2" s="1"/>
  <c r="G24" i="2"/>
</calcChain>
</file>

<file path=xl/sharedStrings.xml><?xml version="1.0" encoding="utf-8"?>
<sst xmlns="http://schemas.openxmlformats.org/spreadsheetml/2006/main" count="44" uniqueCount="44">
  <si>
    <t>Item</t>
  </si>
  <si>
    <t>Valor Estimado</t>
  </si>
  <si>
    <t>Especificação</t>
  </si>
  <si>
    <t>Total</t>
  </si>
  <si>
    <t>Unitário</t>
  </si>
  <si>
    <t>Quant. Estimada</t>
  </si>
  <si>
    <r>
      <t xml:space="preserve">Peças, acessórios e motores para o veículo da linha </t>
    </r>
    <r>
      <rPr>
        <b/>
        <sz val="11"/>
        <color rgb="FF000000"/>
        <rFont val="Calibri"/>
        <family val="2"/>
      </rPr>
      <t>AGRALE</t>
    </r>
  </si>
  <si>
    <r>
      <t xml:space="preserve">Peças, acessórios e motores para o veículo da linha </t>
    </r>
    <r>
      <rPr>
        <b/>
        <sz val="11"/>
        <color rgb="FF000000"/>
        <rFont val="Calibri"/>
        <family val="2"/>
      </rPr>
      <t>FIAT</t>
    </r>
  </si>
  <si>
    <r>
      <t xml:space="preserve">Peças, acessórios e motores para o veículo da linha </t>
    </r>
    <r>
      <rPr>
        <b/>
        <sz val="11"/>
        <color rgb="FF000000"/>
        <rFont val="Calibri"/>
        <family val="2"/>
      </rPr>
      <t>FORD LEVE</t>
    </r>
  </si>
  <si>
    <r>
      <t xml:space="preserve">Peças, acessórios e motores para o veículo da linha </t>
    </r>
    <r>
      <rPr>
        <b/>
        <sz val="11"/>
        <color rgb="FF000000"/>
        <rFont val="Calibri"/>
        <family val="2"/>
      </rPr>
      <t>FORD PESADO</t>
    </r>
  </si>
  <si>
    <r>
      <t xml:space="preserve">Peças, acessórios e motores para o veículo da linha </t>
    </r>
    <r>
      <rPr>
        <b/>
        <sz val="11"/>
        <color rgb="FF000000"/>
        <rFont val="Calibri"/>
        <family val="2"/>
      </rPr>
      <t>GM-CHEVROLET</t>
    </r>
  </si>
  <si>
    <r>
      <t xml:space="preserve">Peças, acessórios e motores para o veículo da linha </t>
    </r>
    <r>
      <rPr>
        <b/>
        <sz val="11"/>
        <color rgb="FF000000"/>
        <rFont val="Calibri"/>
        <family val="2"/>
      </rPr>
      <t>HONDA MOTOS</t>
    </r>
  </si>
  <si>
    <r>
      <t xml:space="preserve">Peças, acessórios e motores para o veículo da linha </t>
    </r>
    <r>
      <rPr>
        <b/>
        <sz val="11"/>
        <color rgb="FF000000"/>
        <rFont val="Calibri"/>
        <family val="2"/>
      </rPr>
      <t>IVECO</t>
    </r>
  </si>
  <si>
    <r>
      <t xml:space="preserve">Peças, acessórios e motores para o veículo da linha </t>
    </r>
    <r>
      <rPr>
        <b/>
        <sz val="11"/>
        <color rgb="FF000000"/>
        <rFont val="Calibri"/>
        <family val="2"/>
      </rPr>
      <t>JCB TRATORES</t>
    </r>
  </si>
  <si>
    <r>
      <t xml:space="preserve">Peças, acessórios e motores para o veículo da linha </t>
    </r>
    <r>
      <rPr>
        <b/>
        <sz val="11"/>
        <color rgb="FF000000"/>
        <rFont val="Calibri"/>
        <family val="2"/>
      </rPr>
      <t>MARCOPOLO</t>
    </r>
  </si>
  <si>
    <r>
      <t xml:space="preserve">Peças, acessórios e motores para o veículo da linha </t>
    </r>
    <r>
      <rPr>
        <b/>
        <sz val="11"/>
        <color rgb="FF000000"/>
        <rFont val="Calibri"/>
        <family val="2"/>
      </rPr>
      <t>MASSEY&amp;FERG</t>
    </r>
  </si>
  <si>
    <r>
      <t xml:space="preserve">Peças, acessórios e motores para o veículo da linha </t>
    </r>
    <r>
      <rPr>
        <b/>
        <sz val="11"/>
        <color rgb="FF000000"/>
        <rFont val="Calibri"/>
        <family val="2"/>
      </rPr>
      <t>MITSUBISHI</t>
    </r>
  </si>
  <si>
    <r>
      <t xml:space="preserve">Peças, acessórios e motores para o veículo da linha </t>
    </r>
    <r>
      <rPr>
        <b/>
        <sz val="11"/>
        <color rgb="FF000000"/>
        <rFont val="Calibri"/>
        <family val="2"/>
      </rPr>
      <t>NISSAN</t>
    </r>
  </si>
  <si>
    <r>
      <t xml:space="preserve">Peças, acessórios e motores para o veículo da linha </t>
    </r>
    <r>
      <rPr>
        <b/>
        <sz val="11"/>
        <color rgb="FF000000"/>
        <rFont val="Calibri"/>
        <family val="2"/>
      </rPr>
      <t>RENAULT</t>
    </r>
  </si>
  <si>
    <r>
      <t xml:space="preserve">Peças, acessórios e motores para o veículo da linha </t>
    </r>
    <r>
      <rPr>
        <b/>
        <sz val="11"/>
        <color rgb="FF000000"/>
        <rFont val="Calibri"/>
        <family val="2"/>
      </rPr>
      <t>SCANIA VABIS</t>
    </r>
  </si>
  <si>
    <r>
      <t xml:space="preserve">Peças, acessórios e motores para o veículo da linha </t>
    </r>
    <r>
      <rPr>
        <b/>
        <sz val="11"/>
        <color rgb="FF000000"/>
        <rFont val="Calibri"/>
        <family val="2"/>
      </rPr>
      <t>TOYOTA</t>
    </r>
  </si>
  <si>
    <r>
      <t xml:space="preserve">Peças, acessórios e motores para o veículo da linha </t>
    </r>
    <r>
      <rPr>
        <b/>
        <sz val="11"/>
        <color rgb="FF000000"/>
        <rFont val="Calibri"/>
        <family val="2"/>
      </rPr>
      <t>YALE</t>
    </r>
  </si>
  <si>
    <t>Desconto Ofertado (%)</t>
  </si>
  <si>
    <t>DADOS A CONSTAR NA PROPOSTA</t>
  </si>
  <si>
    <t>Razão Social:</t>
  </si>
  <si>
    <t>CNPJ:</t>
  </si>
  <si>
    <t>Endereço:</t>
  </si>
  <si>
    <t>Telefone:</t>
  </si>
  <si>
    <t>E-mail:</t>
  </si>
  <si>
    <t>Nome para contato:</t>
  </si>
  <si>
    <t>DADOS DO RESPONSÁVEL PELA ASSINATURA DA ATA</t>
  </si>
  <si>
    <t>Nome:</t>
  </si>
  <si>
    <t>Cargo:</t>
  </si>
  <si>
    <t>Banco:                                                                                      Agência:                                                   Conta Corrente:</t>
  </si>
  <si>
    <t>DADOS BANCÁRIOS</t>
  </si>
  <si>
    <r>
      <t xml:space="preserve">Validade da Proposta: </t>
    </r>
    <r>
      <rPr>
        <sz val="11"/>
        <color rgb="FF000000"/>
        <rFont val="Calibri"/>
        <family val="2"/>
        <scheme val="minor"/>
      </rPr>
      <t>60 (sessenta) dias.</t>
    </r>
  </si>
  <si>
    <r>
      <rPr>
        <b/>
        <sz val="11"/>
        <color rgb="FF000000"/>
        <rFont val="Calibri"/>
        <family val="2"/>
        <scheme val="minor"/>
      </rPr>
      <t>Local de entrega</t>
    </r>
    <r>
      <rPr>
        <sz val="11"/>
        <color rgb="FF000000"/>
        <rFont val="Calibri"/>
        <family val="2"/>
        <scheme val="minor"/>
      </rPr>
      <t>: Universidade Federal de Minas Gerais - UFMG /Campus Pampulha/ Unidade: Divisão de Transportes - DITRA/DLO/UFMG, Av. Antônio Carlos, 6627 - Pampulha - BH - MG - CEP 31270-901, Belo Horizonte, no horário das 8h00 às11h00min e das 13h00 às 16h30, ou no local previamente designado quando do pedido.</t>
    </r>
  </si>
  <si>
    <t>ANEXO III -MODELO DE PROPOSTA</t>
  </si>
  <si>
    <t>Carteira de Identidade:                                                               CPF:</t>
  </si>
  <si>
    <r>
      <rPr>
        <sz val="11"/>
        <color theme="1"/>
        <rFont val="Calibri"/>
        <family val="2"/>
        <scheme val="minor"/>
      </rPr>
      <t>Peças, acessórios e motores para o veículo da linha</t>
    </r>
    <r>
      <rPr>
        <b/>
        <sz val="11"/>
        <color theme="1"/>
        <rFont val="Calibri"/>
        <family val="2"/>
        <scheme val="minor"/>
      </rPr>
      <t xml:space="preserve"> MERCEDES BENZ</t>
    </r>
  </si>
  <si>
    <r>
      <t xml:space="preserve">Peças, acessórios e motores para o veículo da linha </t>
    </r>
    <r>
      <rPr>
        <b/>
        <sz val="11"/>
        <color rgb="FF000000"/>
        <rFont val="Calibri"/>
        <family val="2"/>
      </rPr>
      <t>VOLKSWAGEN LEVE</t>
    </r>
  </si>
  <si>
    <r>
      <t>Peças, acessórios e motores para o veículo da linha</t>
    </r>
    <r>
      <rPr>
        <b/>
        <sz val="11"/>
        <color rgb="FF000000"/>
        <rFont val="Calibri"/>
        <family val="2"/>
      </rPr>
      <t xml:space="preserve"> VOLKSWAGEN PESADO</t>
    </r>
  </si>
  <si>
    <t>Total sem aplicação do percentual de desconto</t>
  </si>
  <si>
    <r>
      <t xml:space="preserve">Prazo de entrega: </t>
    </r>
    <r>
      <rPr>
        <sz val="11"/>
        <color rgb="FF000000"/>
        <rFont val="Calibri"/>
        <family val="2"/>
        <scheme val="minor"/>
      </rPr>
      <t xml:space="preserve">Conforme Subitem </t>
    </r>
    <r>
      <rPr>
        <b/>
        <sz val="11"/>
        <color rgb="FFFF0000"/>
        <rFont val="Calibri"/>
        <family val="2"/>
        <scheme val="minor"/>
      </rPr>
      <t>5.2</t>
    </r>
    <r>
      <rPr>
        <sz val="11"/>
        <color rgb="FF000000"/>
        <rFont val="Calibri"/>
        <family val="2"/>
        <scheme val="minor"/>
      </rPr>
      <t xml:space="preserve"> do Termo de Referência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</si>
</sst>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3" xfId="0" applyFont="1" applyBorder="1" applyAlignment="1">
      <alignment horizontal="left" vertical="center" wrapText="1"/>
    </xf>
    <xf numFmtId="0" fontId="0" fillId="0" borderId="2" xfId="0" applyBorder="1"/>
    <xf numFmtId="3" fontId="1" fillId="0" borderId="1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164" fontId="1" fillId="0" borderId="4" xfId="0" applyNumberFormat="1" applyFont="1" applyBorder="1" applyAlignment="1">
      <alignment horizontal="right" vertical="center" wrapText="1"/>
    </xf>
    <xf numFmtId="164" fontId="1" fillId="0" borderId="8" xfId="0" applyNumberFormat="1" applyFont="1" applyBorder="1" applyAlignment="1">
      <alignment horizontal="right" vertical="center" wrapText="1"/>
    </xf>
    <xf numFmtId="164" fontId="1" fillId="0" borderId="9" xfId="0" applyNumberFormat="1" applyFont="1" applyBorder="1" applyAlignment="1">
      <alignment horizontal="right" vertical="center" wrapText="1"/>
    </xf>
    <xf numFmtId="0" fontId="4" fillId="0" borderId="0" xfId="0" applyFont="1"/>
    <xf numFmtId="0" fontId="5" fillId="0" borderId="0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3" fontId="1" fillId="0" borderId="14" xfId="0" applyNumberFormat="1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right" vertical="center" wrapText="1"/>
    </xf>
    <xf numFmtId="164" fontId="0" fillId="0" borderId="0" xfId="0" applyNumberFormat="1"/>
    <xf numFmtId="164" fontId="4" fillId="0" borderId="0" xfId="0" applyNumberFormat="1" applyFont="1"/>
    <xf numFmtId="0" fontId="3" fillId="0" borderId="0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0"/>
  <sheetViews>
    <sheetView tabSelected="1" view="pageBreakPreview" topLeftCell="A13" zoomScaleNormal="100" zoomScaleSheetLayoutView="100" workbookViewId="0">
      <selection activeCell="A33" sqref="A33:F33"/>
    </sheetView>
  </sheetViews>
  <sheetFormatPr defaultRowHeight="15" x14ac:dyDescent="0.25"/>
  <cols>
    <col min="2" max="2" width="67.140625" customWidth="1"/>
    <col min="4" max="4" width="13.7109375" customWidth="1"/>
    <col min="5" max="5" width="16" hidden="1" customWidth="1"/>
    <col min="6" max="6" width="13.28515625" customWidth="1"/>
    <col min="7" max="7" width="12" hidden="1" customWidth="1"/>
    <col min="8" max="8" width="14.28515625" hidden="1" customWidth="1"/>
    <col min="9" max="9" width="0" hidden="1" customWidth="1"/>
  </cols>
  <sheetData>
    <row r="2" spans="1:8" ht="23.25" customHeight="1" x14ac:dyDescent="0.25">
      <c r="A2" s="30" t="s">
        <v>37</v>
      </c>
      <c r="B2" s="30"/>
      <c r="C2" s="30"/>
      <c r="D2" s="30"/>
      <c r="E2" s="30"/>
      <c r="F2" s="30"/>
    </row>
    <row r="3" spans="1:8" ht="30" customHeight="1" x14ac:dyDescent="0.25">
      <c r="A3" s="31" t="s">
        <v>0</v>
      </c>
      <c r="B3" s="31" t="s">
        <v>2</v>
      </c>
      <c r="C3" s="32" t="s">
        <v>5</v>
      </c>
      <c r="D3" s="31" t="s">
        <v>1</v>
      </c>
      <c r="E3" s="31"/>
      <c r="F3" s="16" t="s">
        <v>22</v>
      </c>
    </row>
    <row r="4" spans="1:8" x14ac:dyDescent="0.25">
      <c r="A4" s="31"/>
      <c r="B4" s="31"/>
      <c r="C4" s="32"/>
      <c r="D4" s="15" t="s">
        <v>4</v>
      </c>
      <c r="E4" s="13" t="s">
        <v>3</v>
      </c>
      <c r="F4" s="14"/>
    </row>
    <row r="5" spans="1:8" ht="15" customHeight="1" x14ac:dyDescent="0.25">
      <c r="A5" s="5">
        <v>1</v>
      </c>
      <c r="B5" s="6" t="s">
        <v>6</v>
      </c>
      <c r="C5" s="3">
        <v>100</v>
      </c>
      <c r="D5" s="8">
        <f t="shared" ref="D5:D23" si="0">E5/C5</f>
        <v>1300</v>
      </c>
      <c r="E5" s="10">
        <f>26000*5</f>
        <v>130000</v>
      </c>
      <c r="F5" s="2">
        <v>0</v>
      </c>
      <c r="G5" s="19">
        <f t="shared" ref="G5:G23" si="1">SUM(D5-(D5*F5%))</f>
        <v>1300</v>
      </c>
      <c r="H5" s="19">
        <f t="shared" ref="H5:H23" si="2">C5*G5</f>
        <v>130000</v>
      </c>
    </row>
    <row r="6" spans="1:8" ht="15" customHeight="1" x14ac:dyDescent="0.25">
      <c r="A6" s="5">
        <v>2</v>
      </c>
      <c r="B6" s="1" t="s">
        <v>7</v>
      </c>
      <c r="C6" s="3">
        <v>100</v>
      </c>
      <c r="D6" s="8">
        <f t="shared" ref="D6:D21" si="3">E6/C6</f>
        <v>2600</v>
      </c>
      <c r="E6" s="10">
        <f>52000*5</f>
        <v>260000</v>
      </c>
      <c r="F6" s="2">
        <v>0</v>
      </c>
      <c r="G6" s="19">
        <f t="shared" si="1"/>
        <v>2600</v>
      </c>
      <c r="H6" s="19">
        <f t="shared" si="2"/>
        <v>260000</v>
      </c>
    </row>
    <row r="7" spans="1:8" ht="15" customHeight="1" x14ac:dyDescent="0.25">
      <c r="A7" s="7">
        <v>3</v>
      </c>
      <c r="B7" s="1" t="s">
        <v>8</v>
      </c>
      <c r="C7" s="3">
        <v>100</v>
      </c>
      <c r="D7" s="8">
        <f t="shared" si="3"/>
        <v>800</v>
      </c>
      <c r="E7" s="10">
        <f>16000*5</f>
        <v>80000</v>
      </c>
      <c r="F7" s="2">
        <v>0</v>
      </c>
      <c r="G7" s="19">
        <f t="shared" si="1"/>
        <v>800</v>
      </c>
      <c r="H7" s="19">
        <f t="shared" si="2"/>
        <v>80000</v>
      </c>
    </row>
    <row r="8" spans="1:8" ht="15" customHeight="1" x14ac:dyDescent="0.25">
      <c r="A8" s="5">
        <v>4</v>
      </c>
      <c r="B8" s="1" t="s">
        <v>9</v>
      </c>
      <c r="C8" s="3">
        <v>100</v>
      </c>
      <c r="D8" s="8">
        <f t="shared" si="3"/>
        <v>700</v>
      </c>
      <c r="E8" s="10">
        <f>14000*5</f>
        <v>70000</v>
      </c>
      <c r="F8" s="2">
        <v>0</v>
      </c>
      <c r="G8" s="19">
        <f t="shared" si="1"/>
        <v>700</v>
      </c>
      <c r="H8" s="19">
        <f t="shared" si="2"/>
        <v>70000</v>
      </c>
    </row>
    <row r="9" spans="1:8" ht="15" customHeight="1" x14ac:dyDescent="0.25">
      <c r="A9" s="7">
        <v>5</v>
      </c>
      <c r="B9" s="1" t="s">
        <v>10</v>
      </c>
      <c r="C9" s="3">
        <v>100</v>
      </c>
      <c r="D9" s="8">
        <f t="shared" si="3"/>
        <v>950</v>
      </c>
      <c r="E9" s="10">
        <f>19000*5</f>
        <v>95000</v>
      </c>
      <c r="F9" s="2">
        <v>0</v>
      </c>
      <c r="G9" s="19">
        <f t="shared" si="1"/>
        <v>950</v>
      </c>
      <c r="H9" s="19">
        <f t="shared" si="2"/>
        <v>95000</v>
      </c>
    </row>
    <row r="10" spans="1:8" ht="15" customHeight="1" x14ac:dyDescent="0.25">
      <c r="A10" s="7">
        <v>6</v>
      </c>
      <c r="B10" s="1" t="s">
        <v>11</v>
      </c>
      <c r="C10" s="3">
        <v>100</v>
      </c>
      <c r="D10" s="8">
        <f t="shared" si="3"/>
        <v>100</v>
      </c>
      <c r="E10" s="10">
        <f>2000*5</f>
        <v>10000</v>
      </c>
      <c r="F10" s="2">
        <v>0</v>
      </c>
      <c r="G10" s="19">
        <f t="shared" si="1"/>
        <v>100</v>
      </c>
      <c r="H10" s="19">
        <f t="shared" si="2"/>
        <v>10000</v>
      </c>
    </row>
    <row r="11" spans="1:8" ht="15" customHeight="1" x14ac:dyDescent="0.25">
      <c r="A11" s="7">
        <v>7</v>
      </c>
      <c r="B11" s="1" t="s">
        <v>12</v>
      </c>
      <c r="C11" s="3">
        <v>100</v>
      </c>
      <c r="D11" s="8">
        <f t="shared" si="3"/>
        <v>1700</v>
      </c>
      <c r="E11" s="10">
        <f>34000*5</f>
        <v>170000</v>
      </c>
      <c r="F11" s="2">
        <v>0</v>
      </c>
      <c r="G11" s="19">
        <f t="shared" si="1"/>
        <v>1700</v>
      </c>
      <c r="H11" s="19">
        <f t="shared" si="2"/>
        <v>170000</v>
      </c>
    </row>
    <row r="12" spans="1:8" ht="15" customHeight="1" x14ac:dyDescent="0.25">
      <c r="A12" s="7">
        <v>8</v>
      </c>
      <c r="B12" s="1" t="s">
        <v>13</v>
      </c>
      <c r="C12" s="3">
        <v>100</v>
      </c>
      <c r="D12" s="8">
        <f t="shared" si="3"/>
        <v>1000</v>
      </c>
      <c r="E12" s="10">
        <f>20000*5</f>
        <v>100000</v>
      </c>
      <c r="F12" s="2">
        <v>0</v>
      </c>
      <c r="G12" s="19">
        <f t="shared" si="1"/>
        <v>1000</v>
      </c>
      <c r="H12" s="19">
        <f t="shared" si="2"/>
        <v>100000</v>
      </c>
    </row>
    <row r="13" spans="1:8" ht="15" customHeight="1" x14ac:dyDescent="0.25">
      <c r="A13" s="5">
        <v>9</v>
      </c>
      <c r="B13" s="1" t="s">
        <v>14</v>
      </c>
      <c r="C13" s="3">
        <v>100</v>
      </c>
      <c r="D13" s="8">
        <f t="shared" si="3"/>
        <v>350</v>
      </c>
      <c r="E13" s="10">
        <f>7000*5</f>
        <v>35000</v>
      </c>
      <c r="F13" s="2">
        <v>0</v>
      </c>
      <c r="G13" s="19">
        <f t="shared" si="1"/>
        <v>350</v>
      </c>
      <c r="H13" s="19">
        <f t="shared" si="2"/>
        <v>35000</v>
      </c>
    </row>
    <row r="14" spans="1:8" ht="15" customHeight="1" x14ac:dyDescent="0.25">
      <c r="A14" s="7">
        <v>10</v>
      </c>
      <c r="B14" s="1" t="s">
        <v>15</v>
      </c>
      <c r="C14" s="3">
        <v>100</v>
      </c>
      <c r="D14" s="8">
        <f t="shared" si="3"/>
        <v>250</v>
      </c>
      <c r="E14" s="10">
        <f>5000*5</f>
        <v>25000</v>
      </c>
      <c r="F14" s="2">
        <v>0</v>
      </c>
      <c r="G14" s="19">
        <f t="shared" si="1"/>
        <v>250</v>
      </c>
      <c r="H14" s="19">
        <f t="shared" si="2"/>
        <v>25000</v>
      </c>
    </row>
    <row r="15" spans="1:8" ht="15" customHeight="1" x14ac:dyDescent="0.25">
      <c r="A15" s="7">
        <v>11</v>
      </c>
      <c r="B15" s="21" t="s">
        <v>39</v>
      </c>
      <c r="C15" s="4">
        <v>100</v>
      </c>
      <c r="D15" s="8">
        <f t="shared" si="3"/>
        <v>2000</v>
      </c>
      <c r="E15" s="9">
        <f>40000*5</f>
        <v>200000</v>
      </c>
      <c r="F15" s="2">
        <v>0</v>
      </c>
      <c r="G15" s="19">
        <f t="shared" si="1"/>
        <v>2000</v>
      </c>
      <c r="H15" s="19">
        <f t="shared" si="2"/>
        <v>200000</v>
      </c>
    </row>
    <row r="16" spans="1:8" ht="15" customHeight="1" x14ac:dyDescent="0.25">
      <c r="A16" s="5">
        <v>12</v>
      </c>
      <c r="B16" s="1" t="s">
        <v>16</v>
      </c>
      <c r="C16" s="3">
        <v>100</v>
      </c>
      <c r="D16" s="8">
        <f t="shared" si="3"/>
        <v>650</v>
      </c>
      <c r="E16" s="10">
        <f>13000*5</f>
        <v>65000</v>
      </c>
      <c r="F16" s="2">
        <v>0</v>
      </c>
      <c r="G16" s="19">
        <f t="shared" si="1"/>
        <v>650</v>
      </c>
      <c r="H16" s="19">
        <f t="shared" si="2"/>
        <v>65000</v>
      </c>
    </row>
    <row r="17" spans="1:12" ht="15" customHeight="1" x14ac:dyDescent="0.25">
      <c r="A17" s="7">
        <v>13</v>
      </c>
      <c r="B17" s="1" t="s">
        <v>17</v>
      </c>
      <c r="C17" s="3">
        <v>100</v>
      </c>
      <c r="D17" s="8">
        <f t="shared" si="3"/>
        <v>750</v>
      </c>
      <c r="E17" s="10">
        <f>15000*5</f>
        <v>75000</v>
      </c>
      <c r="F17" s="2">
        <v>0</v>
      </c>
      <c r="G17" s="19">
        <f t="shared" si="1"/>
        <v>750</v>
      </c>
      <c r="H17" s="19">
        <f t="shared" si="2"/>
        <v>75000</v>
      </c>
    </row>
    <row r="18" spans="1:12" ht="15" customHeight="1" x14ac:dyDescent="0.25">
      <c r="A18" s="5">
        <v>14</v>
      </c>
      <c r="B18" s="1" t="s">
        <v>18</v>
      </c>
      <c r="C18" s="3">
        <v>100</v>
      </c>
      <c r="D18" s="8">
        <f t="shared" si="3"/>
        <v>375</v>
      </c>
      <c r="E18" s="10">
        <f>7500*5</f>
        <v>37500</v>
      </c>
      <c r="F18" s="2">
        <v>0</v>
      </c>
      <c r="G18" s="19">
        <f t="shared" si="1"/>
        <v>375</v>
      </c>
      <c r="H18" s="19">
        <f t="shared" si="2"/>
        <v>37500</v>
      </c>
    </row>
    <row r="19" spans="1:12" ht="15" customHeight="1" x14ac:dyDescent="0.25">
      <c r="A19" s="5">
        <v>15</v>
      </c>
      <c r="B19" s="1" t="s">
        <v>19</v>
      </c>
      <c r="C19" s="3">
        <v>100</v>
      </c>
      <c r="D19" s="8">
        <f t="shared" si="3"/>
        <v>250</v>
      </c>
      <c r="E19" s="10">
        <f>5000*5</f>
        <v>25000</v>
      </c>
      <c r="F19" s="2">
        <v>0</v>
      </c>
      <c r="G19" s="19">
        <f t="shared" si="1"/>
        <v>250</v>
      </c>
      <c r="H19" s="19">
        <f t="shared" si="2"/>
        <v>25000</v>
      </c>
    </row>
    <row r="20" spans="1:12" ht="15" customHeight="1" x14ac:dyDescent="0.25">
      <c r="A20" s="7">
        <v>16</v>
      </c>
      <c r="B20" s="1" t="s">
        <v>20</v>
      </c>
      <c r="C20" s="3">
        <v>100</v>
      </c>
      <c r="D20" s="8">
        <f t="shared" si="3"/>
        <v>250</v>
      </c>
      <c r="E20" s="10">
        <f>5000*5</f>
        <v>25000</v>
      </c>
      <c r="F20" s="2">
        <v>0</v>
      </c>
      <c r="G20" s="19">
        <f t="shared" si="1"/>
        <v>250</v>
      </c>
      <c r="H20" s="19">
        <f t="shared" si="2"/>
        <v>25000</v>
      </c>
    </row>
    <row r="21" spans="1:12" ht="15" customHeight="1" x14ac:dyDescent="0.25">
      <c r="A21" s="5">
        <v>17</v>
      </c>
      <c r="B21" s="1" t="s">
        <v>40</v>
      </c>
      <c r="C21" s="3">
        <v>100</v>
      </c>
      <c r="D21" s="8">
        <f t="shared" si="3"/>
        <v>1150</v>
      </c>
      <c r="E21" s="10">
        <f>23000*5</f>
        <v>115000</v>
      </c>
      <c r="F21" s="2">
        <v>0</v>
      </c>
      <c r="G21" s="19">
        <f t="shared" si="1"/>
        <v>1150</v>
      </c>
      <c r="H21" s="19">
        <f t="shared" si="2"/>
        <v>115000</v>
      </c>
    </row>
    <row r="22" spans="1:12" ht="15" customHeight="1" x14ac:dyDescent="0.25">
      <c r="A22" s="7">
        <v>18</v>
      </c>
      <c r="B22" s="1" t="s">
        <v>41</v>
      </c>
      <c r="C22" s="3">
        <v>100</v>
      </c>
      <c r="D22" s="8">
        <f t="shared" ref="D22" si="4">E22/C22</f>
        <v>1850</v>
      </c>
      <c r="E22" s="10">
        <f>37000*5</f>
        <v>185000</v>
      </c>
      <c r="F22" s="2">
        <v>0</v>
      </c>
      <c r="G22" s="19">
        <f t="shared" si="1"/>
        <v>1850</v>
      </c>
      <c r="H22" s="19">
        <f t="shared" si="2"/>
        <v>185000</v>
      </c>
    </row>
    <row r="23" spans="1:12" ht="15" customHeight="1" x14ac:dyDescent="0.25">
      <c r="A23" s="5">
        <v>19</v>
      </c>
      <c r="B23" s="1" t="s">
        <v>21</v>
      </c>
      <c r="C23" s="3">
        <v>100</v>
      </c>
      <c r="D23" s="8">
        <f t="shared" si="0"/>
        <v>250</v>
      </c>
      <c r="E23" s="10">
        <f>5000*5</f>
        <v>25000</v>
      </c>
      <c r="F23" s="2">
        <v>0</v>
      </c>
      <c r="G23" s="19">
        <f t="shared" si="1"/>
        <v>250</v>
      </c>
      <c r="H23" s="19">
        <f t="shared" si="2"/>
        <v>25000</v>
      </c>
    </row>
    <row r="24" spans="1:12" ht="18" customHeight="1" x14ac:dyDescent="0.25">
      <c r="A24" s="33" t="s">
        <v>42</v>
      </c>
      <c r="B24" s="34"/>
      <c r="C24" s="17">
        <v>100</v>
      </c>
      <c r="D24" s="8"/>
      <c r="E24" s="18">
        <f>SUM(E5:E23)</f>
        <v>1727500</v>
      </c>
      <c r="F24" s="2">
        <v>0</v>
      </c>
      <c r="G24" s="19">
        <f>SUM(G5:G23)</f>
        <v>17275</v>
      </c>
      <c r="H24" s="19">
        <f>SUM(H5:H23)</f>
        <v>1727500</v>
      </c>
      <c r="I24">
        <f>E24/H24</f>
        <v>1</v>
      </c>
    </row>
    <row r="25" spans="1:12" ht="15" customHeight="1" x14ac:dyDescent="0.25">
      <c r="A25" s="25" t="s">
        <v>23</v>
      </c>
      <c r="B25" s="25"/>
      <c r="C25" s="25"/>
      <c r="D25" s="25"/>
      <c r="E25" s="25"/>
      <c r="F25" s="25"/>
      <c r="G25" s="20"/>
      <c r="H25" s="11"/>
      <c r="I25" s="11"/>
      <c r="J25" s="11"/>
      <c r="K25" s="11"/>
      <c r="L25" s="11"/>
    </row>
    <row r="26" spans="1:12" ht="18.75" customHeight="1" x14ac:dyDescent="0.25">
      <c r="A26" s="22" t="s">
        <v>24</v>
      </c>
      <c r="B26" s="23"/>
      <c r="C26" s="23"/>
      <c r="D26" s="23"/>
      <c r="E26" s="23"/>
      <c r="F26" s="24"/>
      <c r="G26" s="12"/>
      <c r="H26" s="12"/>
      <c r="I26" s="12"/>
      <c r="J26" s="12"/>
      <c r="K26" s="12"/>
      <c r="L26" s="12"/>
    </row>
    <row r="27" spans="1:12" ht="18.75" customHeight="1" x14ac:dyDescent="0.25">
      <c r="A27" s="22" t="s">
        <v>25</v>
      </c>
      <c r="B27" s="23"/>
      <c r="C27" s="23"/>
      <c r="D27" s="23"/>
      <c r="E27" s="23"/>
      <c r="F27" s="24"/>
      <c r="G27" s="12"/>
      <c r="H27" s="12"/>
      <c r="I27" s="12"/>
      <c r="J27" s="12"/>
      <c r="K27" s="12"/>
      <c r="L27" s="12"/>
    </row>
    <row r="28" spans="1:12" ht="18.75" customHeight="1" x14ac:dyDescent="0.25">
      <c r="A28" s="22" t="s">
        <v>26</v>
      </c>
      <c r="B28" s="23"/>
      <c r="C28" s="23"/>
      <c r="D28" s="23"/>
      <c r="E28" s="23"/>
      <c r="F28" s="24"/>
      <c r="G28" s="12"/>
      <c r="H28" s="12"/>
      <c r="I28" s="12"/>
      <c r="J28" s="12"/>
      <c r="K28" s="12"/>
      <c r="L28" s="12"/>
    </row>
    <row r="29" spans="1:12" ht="18.75" customHeight="1" x14ac:dyDescent="0.25">
      <c r="A29" s="22" t="s">
        <v>27</v>
      </c>
      <c r="B29" s="23"/>
      <c r="C29" s="23"/>
      <c r="D29" s="23"/>
      <c r="E29" s="23"/>
      <c r="F29" s="24"/>
      <c r="G29" s="12"/>
      <c r="H29" s="12"/>
      <c r="I29" s="12"/>
      <c r="J29" s="12"/>
      <c r="K29" s="12"/>
      <c r="L29" s="12"/>
    </row>
    <row r="30" spans="1:12" ht="18.75" customHeight="1" x14ac:dyDescent="0.25">
      <c r="A30" s="22" t="s">
        <v>28</v>
      </c>
      <c r="B30" s="23"/>
      <c r="C30" s="23"/>
      <c r="D30" s="23"/>
      <c r="E30" s="23"/>
      <c r="F30" s="24"/>
      <c r="G30" s="12"/>
      <c r="H30" s="12"/>
      <c r="I30" s="12"/>
      <c r="J30" s="12"/>
      <c r="K30" s="12"/>
      <c r="L30" s="12"/>
    </row>
    <row r="31" spans="1:12" ht="18.75" customHeight="1" x14ac:dyDescent="0.25">
      <c r="A31" s="22" t="s">
        <v>29</v>
      </c>
      <c r="B31" s="23"/>
      <c r="C31" s="23"/>
      <c r="D31" s="23"/>
      <c r="E31" s="23"/>
      <c r="F31" s="24"/>
      <c r="G31" s="12"/>
      <c r="H31" s="12"/>
      <c r="I31" s="12"/>
      <c r="J31" s="12"/>
      <c r="K31" s="12"/>
      <c r="L31" s="12"/>
    </row>
    <row r="32" spans="1:12" ht="18.75" customHeight="1" x14ac:dyDescent="0.25">
      <c r="A32" s="22" t="s">
        <v>35</v>
      </c>
      <c r="B32" s="23"/>
      <c r="C32" s="23"/>
      <c r="D32" s="23"/>
      <c r="E32" s="23"/>
      <c r="F32" s="24"/>
      <c r="G32" s="12"/>
      <c r="H32" s="12"/>
      <c r="I32" s="12"/>
      <c r="J32" s="12"/>
      <c r="K32" s="12"/>
      <c r="L32" s="12"/>
    </row>
    <row r="33" spans="1:12" ht="18.75" customHeight="1" x14ac:dyDescent="0.25">
      <c r="A33" s="22" t="s">
        <v>43</v>
      </c>
      <c r="B33" s="23"/>
      <c r="C33" s="23"/>
      <c r="D33" s="23"/>
      <c r="E33" s="23"/>
      <c r="F33" s="24"/>
      <c r="G33" s="12"/>
      <c r="H33" s="12"/>
      <c r="I33" s="12"/>
      <c r="J33" s="12"/>
      <c r="K33" s="12"/>
      <c r="L33" s="12"/>
    </row>
    <row r="34" spans="1:12" ht="56.25" customHeight="1" x14ac:dyDescent="0.25">
      <c r="A34" s="27" t="s">
        <v>36</v>
      </c>
      <c r="B34" s="28"/>
      <c r="C34" s="28"/>
      <c r="D34" s="28"/>
      <c r="E34" s="28"/>
      <c r="F34" s="29"/>
      <c r="G34" s="12"/>
      <c r="H34" s="12"/>
      <c r="I34" s="12"/>
      <c r="J34" s="12"/>
      <c r="K34" s="12"/>
      <c r="L34" s="12"/>
    </row>
    <row r="35" spans="1:12" ht="18.75" customHeight="1" x14ac:dyDescent="0.25">
      <c r="A35" s="26" t="s">
        <v>30</v>
      </c>
      <c r="B35" s="26"/>
      <c r="C35" s="26"/>
      <c r="D35" s="26"/>
      <c r="E35" s="26"/>
      <c r="F35" s="26"/>
      <c r="G35" s="12"/>
      <c r="H35" s="12"/>
      <c r="I35" s="12"/>
      <c r="J35" s="12"/>
      <c r="K35" s="12"/>
      <c r="L35" s="12"/>
    </row>
    <row r="36" spans="1:12" ht="18.75" customHeight="1" x14ac:dyDescent="0.25">
      <c r="A36" s="22" t="s">
        <v>31</v>
      </c>
      <c r="B36" s="23"/>
      <c r="C36" s="23"/>
      <c r="D36" s="23"/>
      <c r="E36" s="23"/>
      <c r="F36" s="24"/>
      <c r="G36" s="12"/>
      <c r="H36" s="12"/>
      <c r="I36" s="12"/>
      <c r="J36" s="12"/>
      <c r="K36" s="12"/>
      <c r="L36" s="12"/>
    </row>
    <row r="37" spans="1:12" ht="18.75" customHeight="1" x14ac:dyDescent="0.25">
      <c r="A37" s="22" t="s">
        <v>38</v>
      </c>
      <c r="B37" s="23"/>
      <c r="C37" s="23"/>
      <c r="D37" s="23"/>
      <c r="E37" s="23"/>
      <c r="F37" s="24"/>
      <c r="G37" s="12"/>
      <c r="H37" s="12"/>
      <c r="I37" s="12"/>
      <c r="J37" s="12"/>
      <c r="K37" s="12"/>
      <c r="L37" s="12"/>
    </row>
    <row r="38" spans="1:12" ht="18.75" customHeight="1" x14ac:dyDescent="0.25">
      <c r="A38" s="22" t="s">
        <v>32</v>
      </c>
      <c r="B38" s="23"/>
      <c r="C38" s="23"/>
      <c r="D38" s="23"/>
      <c r="E38" s="23"/>
      <c r="F38" s="24"/>
      <c r="G38" s="12"/>
      <c r="H38" s="12"/>
      <c r="I38" s="12"/>
      <c r="J38" s="12"/>
      <c r="K38" s="12"/>
      <c r="L38" s="12"/>
    </row>
    <row r="39" spans="1:12" ht="18.75" customHeight="1" x14ac:dyDescent="0.25">
      <c r="A39" s="25" t="s">
        <v>34</v>
      </c>
      <c r="B39" s="25"/>
      <c r="C39" s="25"/>
      <c r="D39" s="25"/>
      <c r="E39" s="25"/>
      <c r="F39" s="25"/>
      <c r="G39" s="12"/>
      <c r="H39" s="12"/>
      <c r="I39" s="12"/>
      <c r="J39" s="12"/>
      <c r="K39" s="12"/>
      <c r="L39" s="12"/>
    </row>
    <row r="40" spans="1:12" ht="18.75" customHeight="1" x14ac:dyDescent="0.25">
      <c r="A40" s="26" t="s">
        <v>33</v>
      </c>
      <c r="B40" s="26"/>
      <c r="C40" s="26"/>
      <c r="D40" s="26"/>
      <c r="E40" s="26"/>
      <c r="F40" s="26"/>
      <c r="G40" s="12"/>
      <c r="H40" s="12"/>
      <c r="I40" s="12"/>
      <c r="J40" s="12"/>
      <c r="K40" s="12"/>
      <c r="L40" s="12"/>
    </row>
  </sheetData>
  <autoFilter ref="A3:F40">
    <filterColumn colId="3" showButton="0"/>
  </autoFilter>
  <mergeCells count="22">
    <mergeCell ref="A2:F2"/>
    <mergeCell ref="A31:F31"/>
    <mergeCell ref="A3:A4"/>
    <mergeCell ref="B3:B4"/>
    <mergeCell ref="C3:C4"/>
    <mergeCell ref="D3:E3"/>
    <mergeCell ref="A24:B24"/>
    <mergeCell ref="A38:F38"/>
    <mergeCell ref="A39:F39"/>
    <mergeCell ref="A40:F40"/>
    <mergeCell ref="A25:F25"/>
    <mergeCell ref="A32:F32"/>
    <mergeCell ref="A33:F33"/>
    <mergeCell ref="A34:F34"/>
    <mergeCell ref="A35:F35"/>
    <mergeCell ref="A36:F36"/>
    <mergeCell ref="A37:F37"/>
    <mergeCell ref="A26:F26"/>
    <mergeCell ref="A27:F27"/>
    <mergeCell ref="A28:F28"/>
    <mergeCell ref="A29:F29"/>
    <mergeCell ref="A30:F30"/>
  </mergeCells>
  <pageMargins left="0.511811024" right="0.511811024" top="0.78740157499999996" bottom="0.78740157499999996" header="0.31496062000000002" footer="0.31496062000000002"/>
  <pageSetup paperSize="9" scale="71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Proposta</vt:lpstr>
      <vt:lpstr>Proposta!Area_de_impressao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 de Jesus Ribeiro</dc:creator>
  <cp:lastModifiedBy>CASA</cp:lastModifiedBy>
  <cp:lastPrinted>2020-04-24T14:31:12Z</cp:lastPrinted>
  <dcterms:created xsi:type="dcterms:W3CDTF">2020-03-19T16:12:10Z</dcterms:created>
  <dcterms:modified xsi:type="dcterms:W3CDTF">2021-06-10T14:34:46Z</dcterms:modified>
</cp:coreProperties>
</file>